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 WORK\Buget\2024\Proiectul Legii BS pentru anul 2025\Guvern\Pentru Guvern\Nota de fundamentare cu tabele\"/>
    </mc:Choice>
  </mc:AlternateContent>
  <bookViews>
    <workbookView xWindow="0" yWindow="0" windowWidth="28800" windowHeight="11700"/>
  </bookViews>
  <sheets>
    <sheet name="Tabelul 18" sheetId="1" r:id="rId1"/>
  </sheets>
  <externalReferences>
    <externalReference r:id="rId2"/>
  </externalReferences>
  <definedNames>
    <definedName name="_xlnm.Print_Titles" localSheetId="0">'Tabelul 18'!$5:$7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2" i="1" l="1"/>
  <c r="B133" i="1" l="1"/>
  <c r="C115" i="1" l="1"/>
  <c r="B115" i="1"/>
  <c r="B77" i="1"/>
  <c r="B66" i="1"/>
  <c r="C77" i="1" l="1"/>
  <c r="B54" i="1" l="1"/>
  <c r="C53" i="1"/>
  <c r="B42" i="1"/>
  <c r="B41" i="1"/>
  <c r="B40" i="1"/>
  <c r="C36" i="1"/>
  <c r="B36" i="1"/>
  <c r="C25" i="1"/>
  <c r="B32" i="1" l="1"/>
  <c r="C86" i="1" l="1"/>
  <c r="C85" i="1"/>
  <c r="B85" i="1"/>
</calcChain>
</file>

<file path=xl/sharedStrings.xml><?xml version="1.0" encoding="utf-8"?>
<sst xmlns="http://schemas.openxmlformats.org/spreadsheetml/2006/main" count="174" uniqueCount="118">
  <si>
    <t>Solicitarea autorității</t>
  </si>
  <si>
    <t>Solicitări suplimentare acceptate integral sau parțial</t>
  </si>
  <si>
    <t>0101 Secretariatul Parlamentului</t>
  </si>
  <si>
    <t>0102 Aparatul Președintelui Republicii Moldova</t>
  </si>
  <si>
    <t>0103 Curtea Constituțională</t>
  </si>
  <si>
    <t>0104 Curtea de Conturi</t>
  </si>
  <si>
    <t>0301 Consiliul Superior al Magistraturii</t>
  </si>
  <si>
    <t>0302 Consiliul Superior al Procurorilor</t>
  </si>
  <si>
    <t>0303 Procuratura Generală</t>
  </si>
  <si>
    <t>0401 Oficiul Avocatului Poporului</t>
  </si>
  <si>
    <t xml:space="preserve">0402 Comisia Electorală Centrală                   </t>
  </si>
  <si>
    <t xml:space="preserve">0403 Centru Național pentru Protecția Datelor cu Caracter Personal              </t>
  </si>
  <si>
    <t xml:space="preserve">0404 Consiliul Audiovizualului             </t>
  </si>
  <si>
    <t xml:space="preserve">0407 Autoritatea Națională de Integritate          </t>
  </si>
  <si>
    <t xml:space="preserve">0409 Consiliul pentru prevenirea și eliminarea discriminării și asigurarea egalității   </t>
  </si>
  <si>
    <t xml:space="preserve">0410 Agenția Națională pentru Soluționarea Contestațiilor                               </t>
  </si>
  <si>
    <t xml:space="preserve">0411 Serviciul Prevenirea și Combaterea Spălării Banilor   </t>
  </si>
  <si>
    <t xml:space="preserve">0412 Centrul Național Anticorupție       </t>
  </si>
  <si>
    <t xml:space="preserve">0502 Institutul Național al Justiției        </t>
  </si>
  <si>
    <t xml:space="preserve">0405 Consiliul Concurenței          </t>
  </si>
  <si>
    <t>Acceptat MF/ alocații suplimentare</t>
  </si>
  <si>
    <t>Argumentele MF de respingere/Explicații pentru alocații suplimentare</t>
  </si>
  <si>
    <t>Propuneri de buget pentru 2024</t>
  </si>
  <si>
    <t>Propunerile de buget pentru anul 2025 ale autorităților bugetare independente/autonome</t>
  </si>
  <si>
    <t>Propuneri de buget pentru anul 2025</t>
  </si>
  <si>
    <t>Propuneri de buget pentru 2025</t>
  </si>
  <si>
    <t>Se acceptă parțial pentru insuficența la cheltuieli de personal în baza estimărilor Direcției politici salariale.</t>
  </si>
  <si>
    <t>Achiziționarea soft-urilor și licențelor necesare în activitatea Centrului.</t>
  </si>
  <si>
    <t>Se acceptă parțial.</t>
  </si>
  <si>
    <t>Se acceptă.</t>
  </si>
  <si>
    <t>Se acceptă în scopul neadmiterii formării datoriilor față de personal.</t>
  </si>
  <si>
    <t>Acoperirea insuficienței salariale urmare a modificării salariului minim.</t>
  </si>
  <si>
    <t>Alocarea  mijloacelor financiare suplimentare urmare a majorării valorii de referință pentru personalul CSM începând cu 1 ianuarie 2025 și compensarea cheltuielilor de transport tur-retur pentru judecători.</t>
  </si>
  <si>
    <t>Acceptat parțial. Mijloace financiare necesare pentru efectuarea reparațiilor curente și capitale a instanțelor judecătorești.</t>
  </si>
  <si>
    <t>Mijloace financiare necesare pentru deplasări peste hotare.</t>
  </si>
  <si>
    <t>Mijloace financiare necesare pentru plata indemnizațiilor membrilor CSM care nu fac parte din rândul judecătorilor.</t>
  </si>
  <si>
    <t>Mijloace financiare necesare pentru plata indemnizației la încetarea contractului de muncă pentru judecători.</t>
  </si>
  <si>
    <t>Cadrul de resurse limitat nu oferă posibilitatea acceptării tuturor solicitărilor de alocații suplimentare.</t>
  </si>
  <si>
    <t>În condițiile de austeritate bugetară, cheltuielile date nu reprezintă o prioritate.</t>
  </si>
  <si>
    <t>Alocarea  mijloacelor financiare suplimentare urmare a majorării valorii de referință pentru personalul CSM începând cu 1 ianuarie 2025 și compensarea cheltuielilor de transport tur-retur.</t>
  </si>
  <si>
    <t>Acoperirea parțială a cheltuielilor pentru reparațiile capitale a sediilor PG.</t>
  </si>
  <si>
    <t>Mijloace financiare pentru asigurarea funcționalității Direcției generale Asigurare Operativă.</t>
  </si>
  <si>
    <t>Acoperirea parțială a cheltuielilor pentru achitarea burselor audienților.</t>
  </si>
  <si>
    <t>Se acceptă parțial reieșind din nivelul de executare a cheltuielilor pentru anul 2024 și măsuri de politici noi începând cu anul 2025.</t>
  </si>
  <si>
    <t>Cheltuielile respective urmează fi acoperite în limita alocațiilor aprobate autorității. În proiectul de buget sunt prevăzute alocații în sumă de 34434,1 mii lei pentru măsura dată.</t>
  </si>
  <si>
    <t>Cheltuielile respective urmează fi acoperite în limita alocațiilor aprobate autorității. În proiectul de buget sunt prevăzute alocații în sumă de 5746,0 mii lei pentru măsura dată.</t>
  </si>
  <si>
    <t xml:space="preserve">Cheltuielile respective urmează fi acoperite în limita alocațiilor aprobate autorității. În proiectul de buget sunt prevăzute alocații pentru achiziționarea mijloacelor fixe în sumă de 1425,0 mii lei.  </t>
  </si>
  <si>
    <t>Ajustarea cheltuielilor de personal în conformitate cu prevederile Legii nr.270/2018 privind sistemul unic de salarizare în sectorul bugetar.</t>
  </si>
  <si>
    <t>Nu se acceptă. Cheltuielile respective urmează fi acoperite în limita alocațiilor aprobate autorității. În proiectul de buget sunt prevăzute alocații în sumă de 8963,2 mii lei pentru măsura dată.</t>
  </si>
  <si>
    <t>Se acceptă parțial.  Reieșind din analiza scontată privind nivelul de executare a cheltuielilor de personal pentru anul 2024 și măsuri de politici noi începând cu anul 2025.</t>
  </si>
  <si>
    <t>Se acceptă parțial. În proiectul de buget sunt prevăzute alocații în sumă de 161918,9 mii lei. Estimările au fost realizate în baza cheltuielilor executate în scrutinele electorale anterioare, ajustate la IPC și creșterea salariului mediu pe economie.</t>
  </si>
  <si>
    <t xml:space="preserve">Se acceptă parțial. În proiectul de buget sunt prevăzute alocații în sumă de 9000,0 mii lei. </t>
  </si>
  <si>
    <t>Nu se acceptă. În proiectul de buget sunt prevăzute alocații în sumă de 12000,0 mii lei pentru măsura dată.</t>
  </si>
  <si>
    <t>Se acceptă parțial. Cheltuielile urmează a fi acoperite în limita bugetului aprobat.</t>
  </si>
  <si>
    <t>Ajustarea alocațiilor pentru finanțarea partidelor politice în conformitatea cu art.27 al Legii nr.294/2007 privind partidele politice.În proiectul de buget sunt prevăzute alocații în sumă de 62151,4 mii lei pentru acest scop.</t>
  </si>
  <si>
    <t>Se acceptă parțial.  În proiectul de buget sunt prevăzute alocații pentru reparații capitale în sumă de 3500.0 mii lei.</t>
  </si>
  <si>
    <t xml:space="preserve">Nu se acceptă. Cheltuielile urmează a fi acoperite în limita bugetului aprobat. </t>
  </si>
  <si>
    <t>Ajustarea cheltuielilor de personal reieșind din nivelul de executare a cheltuielilor pentru anul 2024.</t>
  </si>
  <si>
    <t>0413 Centrul pentru Comunicare Strategică și Combatere a Dezinformării</t>
  </si>
  <si>
    <t>Nu se acceptă. Cheltuielile urmează a fi acoperite în limita bugetului aprobat.</t>
  </si>
  <si>
    <t>Se acceptă parțial reieșind din disponibilitățile financiare ale bugetului.</t>
  </si>
  <si>
    <t>Se acceptă. Conform calculelor reieșind din efectivul-limită al instituției.</t>
  </si>
  <si>
    <t>Nu se acceptă. Cheltuielile respective urmează a fi acoperite în limita alocațiilor aprobate autorității.</t>
  </si>
  <si>
    <t>Se acceptă. Asigurarea onorării angajamentelor contractuale.</t>
  </si>
  <si>
    <t>Se acceptă. Asigurarea onorării angajamentelor contractuale conform legislației muncii.</t>
  </si>
  <si>
    <t>Se acceptă. Necesitatea  asigurării protecției cibernetice a instituției.</t>
  </si>
  <si>
    <t>Măsuri de politici salariale trecătoare din anul 2024.</t>
  </si>
  <si>
    <t>1. Cheltuieli de personal.</t>
  </si>
  <si>
    <t>Măsuri de politici salariale noi de la 01.01.2025.</t>
  </si>
  <si>
    <t>Dotarea cu tehnică și mijloace speciale.</t>
  </si>
  <si>
    <t>Indemnizații la încetarea contractului de muncă.</t>
  </si>
  <si>
    <t>Măsuri salariale noi.</t>
  </si>
  <si>
    <r>
      <rPr>
        <sz val="12"/>
        <rFont val="Times New Roman"/>
        <family val="1"/>
        <charset val="204"/>
      </rPr>
      <t xml:space="preserve">Insuficineța la cheltuieli de personal -450,2 mii lei;
</t>
    </r>
    <r>
      <rPr>
        <sz val="12"/>
        <rFont val="Times New Roman"/>
        <family val="1"/>
        <charset val="204"/>
      </rPr>
      <t>Alocarea  mijloacelor financiare suplimentare urmare a majorării valorii de referință pentru personalul INJ - 2389,1 mii lei.</t>
    </r>
  </si>
  <si>
    <t xml:space="preserve">Acoperirea insificienței la cheltuieli de personal pentru PA - 836,0 mii lei;
Alocarea  mijloacelor financiare suplimentare urmare a majorării valorii de referință pentru personalul PG - 29132,5 mii lei;
Compensarea cheltuielilor de transport tur-retur pentru procurori - 2674,5 mii lei.
</t>
  </si>
  <si>
    <t>Cheltuieli de personal.</t>
  </si>
  <si>
    <t>Achitarea burselor de studii audienților.</t>
  </si>
  <si>
    <t>Dezvoltarea sistemelor video.</t>
  </si>
  <si>
    <t xml:space="preserve">Cheltuieli de personal, inclusiv compensații pentru transport și locațiune pentru personalul cu funcții de demnitate publică. </t>
  </si>
  <si>
    <t>Indemnizația pentru îndeplinirea obligațiilor de serviciu, cheltuieli protocolare și de promovare a deputaților.</t>
  </si>
  <si>
    <t>Indemnizația unică în mărime de 2 salarii de bază în legătură încetarea mandatului deputaților și personalului din cabinete după desfășurarea alegerilor parlamentare din 2025.</t>
  </si>
  <si>
    <t xml:space="preserve">Asigurarea tehnico-materială a autorității (achiziționarea tehnicii de calcul). </t>
  </si>
  <si>
    <t>Acoperirea insuficienței pentru cheltuieli de personal.</t>
  </si>
  <si>
    <t>Reparații curente și capitale a instanțelor judecătorești.</t>
  </si>
  <si>
    <t>Deplasări de serviciu peste hotare.</t>
  </si>
  <si>
    <t>Achitarea indemnizațiilor membrilor CSM non judecători.</t>
  </si>
  <si>
    <t>Plata indemnizației la încetarea contractului de muncă.</t>
  </si>
  <si>
    <t>Asigurarea tehnico-materială a instanțelor judecătorești, Curților de Apel și CSJ.</t>
  </si>
  <si>
    <t>Procurarea mijloacelor de transport.</t>
  </si>
  <si>
    <t>Procurarea  timbrelor, plicurilor, rechizitelor de birou pentru instanțele judecătorești.</t>
  </si>
  <si>
    <t>Asigurarea tehnico-materială a  PG.</t>
  </si>
  <si>
    <t>Reparații capitale asediilor PG.</t>
  </si>
  <si>
    <t>Asigurarea funcționalității Direcției generale Asigurare Operativă.</t>
  </si>
  <si>
    <t>Alte necesități ale instituției (servicii de protocol, de traducere, alte servicii și procurări).</t>
  </si>
  <si>
    <t>Pentru realizarea prevederilor Acordului bilateral de colaborare cu Oficiul Înaltului Comisar a Națiunilor Unite pentru Refugiați, donație condiționată  pentru ,,Fortificarea capacităților angajaților Oficiului Ombudsmanului în monitorizarea și promovarea respectării drepturilor refugiaților și a altor persoane”.</t>
  </si>
  <si>
    <t>Cheltuieli de personal, inclusiv pentru organizarea alegerilor.</t>
  </si>
  <si>
    <t>Reparații capitale ale clădirilor.</t>
  </si>
  <si>
    <t>Organizarea și desfășurarea alegerilor în Parlament.</t>
  </si>
  <si>
    <t>Organizarea și desfășurarea alegerilor locale noi.</t>
  </si>
  <si>
    <t>Implementarea parțială a Votului prin corespondență.</t>
  </si>
  <si>
    <t>Alte necesități ale instituției (servicii de transport, burse stagiari, deplasări de serviciu, servicii de reparații curente, servicii informaționale, achiziția tehnicii de calcul).</t>
  </si>
  <si>
    <t>Susținerea partidelor politice.</t>
  </si>
  <si>
    <t>Remunerarea muncii angajatilor conform statelor.</t>
  </si>
  <si>
    <t>Servicii informationale si de telecomunicații.</t>
  </si>
  <si>
    <t xml:space="preserve">Ajustarea cheltuielilor pentru servicii de locațiune conform contractului. </t>
  </si>
  <si>
    <t xml:space="preserve">Achitarea indemnizațiilor la încetarea raporturilor de muncă. </t>
  </si>
  <si>
    <t>Participarea angajaților la traininguri, cursuri conferințe.</t>
  </si>
  <si>
    <t>Cheltuieli pentru deplasări peste hotare (forumuri, workshopuri,vizite de lucru).</t>
  </si>
  <si>
    <t>Organizarea evenimentelor privind promovarea culturii concurențiale.</t>
  </si>
  <si>
    <t>Procurarea mobilierului pentru instituție, tehnicii de calcul.</t>
  </si>
  <si>
    <t>Programe soft pentru protecția cibernetică.</t>
  </si>
  <si>
    <t>Cheltuieli pentru lucrări de reparație a subsolului și scărilor ANI.</t>
  </si>
  <si>
    <t>Alte necesități ale instituției (cheltuile pentru deplasări, indemnizații membrilor Consiliul de Integritate).</t>
  </si>
  <si>
    <t xml:space="preserve">Cheltuieli de personal </t>
  </si>
  <si>
    <t xml:space="preserve">Alte necesități ale instituției (bunuri și servicii, procurări, indemnizații). </t>
  </si>
  <si>
    <t>Dezvoltarea și implementarea unei campanii de conștientizare și educație publică privind acțiunile de dezinformare și manipulare.</t>
  </si>
  <si>
    <t>Ajustarea cheltuielilor de personal reieșind din nivelul de executare pentru anul 2024.</t>
  </si>
  <si>
    <t>Pentru insuficiența slarizării angajaților - 4144,3 mii lei.</t>
  </si>
  <si>
    <t>Tabelul nr. 18
la Nota informativă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</si>
</sst>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charset val="238"/>
      <scheme val="minor"/>
    </font>
    <font>
      <b/>
      <sz val="12"/>
      <name val="Times New Roman"/>
      <family val="1"/>
      <charset val="204"/>
    </font>
    <font>
      <sz val="12"/>
      <name val="Times New Roman"/>
      <family val="1"/>
      <charset val="204"/>
    </font>
    <font>
      <sz val="11"/>
      <name val="Times New Roman"/>
      <family val="1"/>
      <charset val="204"/>
    </font>
    <font>
      <b/>
      <sz val="14"/>
      <name val="Times New Roman"/>
      <family val="1"/>
      <charset val="204"/>
    </font>
    <font>
      <sz val="14"/>
      <name val="Times New Roman"/>
      <family val="1"/>
      <charset val="204"/>
    </font>
    <font>
      <b/>
      <i/>
      <sz val="12"/>
      <name val="Times New Roman"/>
      <family val="1"/>
      <charset val="204"/>
    </font>
    <font>
      <i/>
      <sz val="12"/>
      <name val="Times New Roman"/>
      <family val="1"/>
      <charset val="204"/>
    </font>
    <font>
      <sz val="11"/>
      <color theme="1"/>
      <name val="Calibri"/>
      <family val="2"/>
      <scheme val="minor"/>
    </font>
    <font>
      <sz val="12"/>
      <name val="Times New Roman"/>
      <family val="1"/>
    </font>
    <font>
      <b/>
      <sz val="12"/>
      <name val="Times New Roman"/>
      <family val="1"/>
    </font>
    <font>
      <sz val="12"/>
      <color theme="1"/>
      <name val="Times New Roman"/>
      <family val="1"/>
      <charset val="204"/>
    </font>
    <font>
      <i/>
      <sz val="12"/>
      <name val="Times New Roman"/>
      <family val="1"/>
    </font>
    <font>
      <i/>
      <sz val="11"/>
      <name val="Times New Roman"/>
      <family val="1"/>
    </font>
    <font>
      <b/>
      <sz val="14"/>
      <name val="Times New Roman"/>
      <family val="1"/>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8" fillId="0" borderId="0"/>
  </cellStyleXfs>
  <cellXfs count="66">
    <xf numFmtId="0" fontId="0" fillId="0" borderId="0" xfId="0"/>
    <xf numFmtId="164" fontId="1" fillId="0" borderId="1" xfId="0" applyNumberFormat="1" applyFont="1" applyFill="1" applyBorder="1" applyAlignment="1">
      <alignment vertical="top"/>
    </xf>
    <xf numFmtId="0" fontId="3" fillId="0" borderId="0" xfId="0" applyFont="1" applyFill="1"/>
    <xf numFmtId="0" fontId="2" fillId="0" borderId="1" xfId="0" applyFont="1" applyFill="1" applyBorder="1" applyAlignment="1">
      <alignment horizontal="justify" vertical="top" wrapText="1"/>
    </xf>
    <xf numFmtId="0" fontId="3" fillId="0" borderId="0" xfId="0" applyFont="1" applyFill="1" applyAlignment="1">
      <alignment horizontal="right" wrapText="1"/>
    </xf>
    <xf numFmtId="0" fontId="5" fillId="0" borderId="0" xfId="0" applyFont="1" applyFill="1" applyAlignment="1">
      <alignment horizontal="center"/>
    </xf>
    <xf numFmtId="0" fontId="3" fillId="0" borderId="1" xfId="0" applyFont="1" applyFill="1" applyBorder="1" applyAlignment="1">
      <alignment horizontal="center"/>
    </xf>
    <xf numFmtId="0" fontId="6" fillId="0" borderId="1" xfId="0" applyFont="1" applyFill="1" applyBorder="1" applyAlignment="1">
      <alignment vertical="top"/>
    </xf>
    <xf numFmtId="0" fontId="2" fillId="0" borderId="1" xfId="0" applyFont="1" applyFill="1" applyBorder="1" applyAlignment="1">
      <alignment vertical="top"/>
    </xf>
    <xf numFmtId="164" fontId="2" fillId="0" borderId="1" xfId="0" applyNumberFormat="1" applyFont="1" applyFill="1" applyBorder="1" applyAlignment="1">
      <alignment vertical="top"/>
    </xf>
    <xf numFmtId="0" fontId="7" fillId="0" borderId="1" xfId="0" applyFont="1" applyFill="1" applyBorder="1" applyAlignment="1">
      <alignment vertical="top" wrapText="1"/>
    </xf>
    <xf numFmtId="164" fontId="7" fillId="0" borderId="1" xfId="0" applyNumberFormat="1" applyFont="1" applyFill="1" applyBorder="1" applyAlignment="1">
      <alignment vertical="top"/>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xf>
    <xf numFmtId="0" fontId="1" fillId="0" borderId="1" xfId="0" applyFont="1" applyFill="1" applyBorder="1" applyAlignment="1">
      <alignment horizontal="justify" vertical="top" wrapText="1"/>
    </xf>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vertical="center"/>
    </xf>
    <xf numFmtId="164" fontId="1" fillId="0" borderId="1" xfId="0" applyNumberFormat="1" applyFont="1" applyFill="1" applyBorder="1" applyAlignment="1">
      <alignment horizontal="right" vertical="center"/>
    </xf>
    <xf numFmtId="165" fontId="3" fillId="0" borderId="0" xfId="0" applyNumberFormat="1" applyFont="1" applyFill="1"/>
    <xf numFmtId="0" fontId="2" fillId="0" borderId="1" xfId="0" applyFont="1" applyFill="1" applyBorder="1" applyAlignment="1">
      <alignment horizontal="left" wrapText="1"/>
    </xf>
    <xf numFmtId="0" fontId="3" fillId="0" borderId="1" xfId="0" applyFont="1" applyFill="1" applyBorder="1"/>
    <xf numFmtId="0" fontId="7"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7" xfId="0" applyFont="1" applyFill="1" applyBorder="1" applyAlignment="1">
      <alignment vertical="top" wrapText="1"/>
    </xf>
    <xf numFmtId="0" fontId="9" fillId="0" borderId="1" xfId="0" applyFont="1" applyFill="1" applyBorder="1" applyAlignment="1">
      <alignment vertical="top" wrapText="1"/>
    </xf>
    <xf numFmtId="164" fontId="9" fillId="0" borderId="1" xfId="0" applyNumberFormat="1" applyFont="1" applyFill="1" applyBorder="1" applyAlignment="1">
      <alignment vertical="top"/>
    </xf>
    <xf numFmtId="0" fontId="2" fillId="0" borderId="5" xfId="0" applyFont="1" applyFill="1" applyBorder="1" applyAlignment="1">
      <alignment horizontal="justify" vertical="top" wrapText="1"/>
    </xf>
    <xf numFmtId="0" fontId="9" fillId="0" borderId="1" xfId="0" applyFont="1" applyFill="1" applyBorder="1" applyAlignment="1">
      <alignment horizontal="justify" vertical="top" wrapText="1"/>
    </xf>
    <xf numFmtId="164" fontId="3" fillId="0" borderId="1" xfId="0" applyNumberFormat="1" applyFont="1" applyFill="1" applyBorder="1"/>
    <xf numFmtId="0" fontId="9" fillId="0" borderId="1" xfId="0" applyFont="1" applyFill="1" applyBorder="1" applyAlignment="1">
      <alignment horizontal="justify" vertical="center" wrapText="1"/>
    </xf>
    <xf numFmtId="0" fontId="3" fillId="0" borderId="0" xfId="0" applyFont="1" applyFill="1" applyAlignment="1">
      <alignment horizontal="right" vertical="center"/>
    </xf>
    <xf numFmtId="164" fontId="7" fillId="0" borderId="1" xfId="0" applyNumberFormat="1" applyFont="1" applyFill="1" applyBorder="1" applyAlignment="1">
      <alignment horizontal="right"/>
    </xf>
    <xf numFmtId="164" fontId="2" fillId="0" borderId="1" xfId="0" applyNumberFormat="1" applyFont="1" applyFill="1" applyBorder="1" applyAlignment="1">
      <alignment horizontal="right"/>
    </xf>
    <xf numFmtId="164" fontId="9" fillId="0" borderId="1" xfId="0" applyNumberFormat="1" applyFont="1" applyFill="1" applyBorder="1" applyAlignment="1">
      <alignment horizontal="right"/>
    </xf>
    <xf numFmtId="164" fontId="12" fillId="0" borderId="1" xfId="0" applyNumberFormat="1" applyFont="1" applyFill="1" applyBorder="1" applyAlignment="1">
      <alignment horizontal="right"/>
    </xf>
    <xf numFmtId="0" fontId="9" fillId="0" borderId="1" xfId="0" applyFont="1" applyFill="1" applyBorder="1" applyAlignment="1">
      <alignment horizontal="left" vertical="center" wrapText="1"/>
    </xf>
    <xf numFmtId="164" fontId="10" fillId="0" borderId="1" xfId="0" applyNumberFormat="1" applyFont="1" applyFill="1" applyBorder="1" applyAlignment="1">
      <alignment vertical="top"/>
    </xf>
    <xf numFmtId="164" fontId="13" fillId="0" borderId="1" xfId="0" applyNumberFormat="1" applyFont="1" applyFill="1" applyBorder="1" applyAlignment="1">
      <alignment horizontal="right"/>
    </xf>
    <xf numFmtId="164" fontId="3" fillId="0" borderId="1" xfId="0" applyNumberFormat="1" applyFont="1" applyFill="1" applyBorder="1" applyAlignment="1">
      <alignment horizontal="right"/>
    </xf>
    <xf numFmtId="0" fontId="3" fillId="0" borderId="1" xfId="0" applyFont="1" applyFill="1" applyBorder="1" applyAlignment="1">
      <alignment horizontal="right"/>
    </xf>
    <xf numFmtId="0" fontId="2" fillId="0" borderId="5" xfId="0" applyFont="1" applyFill="1" applyBorder="1" applyAlignment="1">
      <alignment vertical="top" wrapText="1"/>
    </xf>
    <xf numFmtId="0" fontId="2"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5" xfId="0" applyFont="1" applyFill="1" applyBorder="1" applyAlignment="1">
      <alignment vertical="top" wrapText="1"/>
    </xf>
    <xf numFmtId="0" fontId="9" fillId="0" borderId="1" xfId="1" applyFont="1" applyFill="1" applyBorder="1" applyAlignment="1">
      <alignment horizontal="justify" vertical="center" wrapText="1"/>
    </xf>
    <xf numFmtId="0" fontId="9" fillId="0" borderId="1" xfId="1" applyFont="1" applyFill="1" applyBorder="1" applyAlignment="1">
      <alignment horizontal="justify" vertical="top" wrapText="1"/>
    </xf>
    <xf numFmtId="0" fontId="3" fillId="0" borderId="0" xfId="0" applyFont="1" applyFill="1" applyAlignment="1">
      <alignment horizontal="right"/>
    </xf>
    <xf numFmtId="164" fontId="7" fillId="0" borderId="1" xfId="0" applyNumberFormat="1" applyFont="1" applyFill="1" applyBorder="1" applyAlignment="1"/>
    <xf numFmtId="164" fontId="2" fillId="0" borderId="1" xfId="0" applyNumberFormat="1" applyFont="1" applyFill="1" applyBorder="1" applyAlignment="1"/>
    <xf numFmtId="164" fontId="9" fillId="0" borderId="1" xfId="1" applyNumberFormat="1" applyFont="1" applyFill="1" applyBorder="1" applyAlignment="1"/>
    <xf numFmtId="164" fontId="2" fillId="0" borderId="3" xfId="0" applyNumberFormat="1" applyFont="1" applyFill="1" applyBorder="1" applyAlignment="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0" borderId="4" xfId="0" applyFont="1" applyFill="1" applyBorder="1" applyAlignment="1">
      <alignment horizontal="center" vertical="top"/>
    </xf>
    <xf numFmtId="0" fontId="2" fillId="0" borderId="7" xfId="0" applyFont="1" applyFill="1" applyBorder="1" applyAlignment="1">
      <alignment horizontal="left" vertical="top" wrapText="1"/>
    </xf>
    <xf numFmtId="0" fontId="2" fillId="0" borderId="6" xfId="0" applyFont="1" applyFill="1" applyBorder="1" applyAlignment="1">
      <alignment horizontal="left" vertical="top" wrapText="1"/>
    </xf>
  </cellXfs>
  <cellStyles count="2">
    <cellStyle name="Normal 2 2 2 3"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na.cernautanu/Downloads/08%20pa&#537;aport%20proiect%20LBS%202025%20definitiv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a 3.1 Ina Secara"/>
      <sheetName val="Anexa 3.2 Natalia Guzun"/>
      <sheetName val="Anexa 4 Liliana Bocancea"/>
      <sheetName val="Anexa 5_ 2025 eco 21 pe 08"/>
      <sheetName val="Tabel 11 Nina Cern."/>
      <sheetName val="Tabel 15 Nina Cernauțanu"/>
      <sheetName val="08_APC_2025-2027 31.10"/>
      <sheetName val="Investiții capitale 2025-2027"/>
      <sheetName val="APC 2025-2027 actualiz augusmai"/>
      <sheetName val="0227 MC PFSE pe 2025"/>
      <sheetName val="v.c. 2025 13.09.2024"/>
      <sheetName val="08_0277_2025"/>
      <sheetName val="08_0404_2025"/>
      <sheetName val="08_APC_cheltuieli_2025 MC"/>
      <sheetName val="08__cheltuieli_2025 MEC"/>
      <sheetName val="08_APC_cheltuieli_2025-2027"/>
      <sheetName val="IC_Tabelul 5 -18.07.2024"/>
      <sheetName val="Cristina R. APC 2025-2027"/>
      <sheetName val="19_20_ 19.06"/>
      <sheetName val="Sheet1"/>
      <sheetName val="Investiții capitale-29.04.2024"/>
      <sheetName val="PFSE 2025-2027 linia de baz 20"/>
      <sheetName val="Natalia G. 08 ven.colec.2025-27"/>
      <sheetName val="Ina S. PFSE 2025-27"/>
      <sheetName val="19 20 CBTM 17 mai"/>
      <sheetName val="tabel APC 2025-2027 preliminar "/>
      <sheetName val="CBTM 19-20 martie "/>
      <sheetName val="Limite APC 2025-2027 Liliana"/>
      <sheetName val="IC Pe factori 31.01.24"/>
      <sheetName val="Măsuri de optimizare"/>
    </sheetNames>
    <sheetDataSet>
      <sheetData sheetId="0"/>
      <sheetData sheetId="1"/>
      <sheetData sheetId="2"/>
      <sheetData sheetId="3"/>
      <sheetData sheetId="4"/>
      <sheetData sheetId="5"/>
      <sheetData sheetId="6">
        <row r="528">
          <cell r="AW528">
            <v>1364.1</v>
          </cell>
          <cell r="BA528">
            <v>1213.5</v>
          </cell>
          <cell r="BC528">
            <v>14.2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4"/>
  <sheetViews>
    <sheetView tabSelected="1" zoomScale="80" zoomScaleNormal="80" workbookViewId="0">
      <selection activeCell="G6" sqref="G6"/>
    </sheetView>
  </sheetViews>
  <sheetFormatPr defaultRowHeight="15" x14ac:dyDescent="0.25"/>
  <cols>
    <col min="1" max="1" width="40.42578125" style="2" customWidth="1"/>
    <col min="2" max="2" width="18.5703125" style="2" customWidth="1"/>
    <col min="3" max="3" width="21" style="2" customWidth="1"/>
    <col min="4" max="4" width="45.5703125" style="2" customWidth="1"/>
    <col min="5" max="16384" width="9.140625" style="2"/>
  </cols>
  <sheetData>
    <row r="1" spans="1:4" ht="30" x14ac:dyDescent="0.25">
      <c r="D1" s="4" t="s">
        <v>117</v>
      </c>
    </row>
    <row r="3" spans="1:4" ht="36.75" customHeight="1" x14ac:dyDescent="0.25">
      <c r="A3" s="56" t="s">
        <v>23</v>
      </c>
      <c r="B3" s="57"/>
      <c r="C3" s="57"/>
      <c r="D3" s="57"/>
    </row>
    <row r="4" spans="1:4" ht="18.75" x14ac:dyDescent="0.3">
      <c r="A4" s="5"/>
      <c r="B4" s="5"/>
      <c r="C4" s="5"/>
      <c r="D4" s="5"/>
    </row>
    <row r="5" spans="1:4" ht="28.5" customHeight="1" x14ac:dyDescent="0.25">
      <c r="A5" s="51"/>
      <c r="B5" s="52" t="s">
        <v>24</v>
      </c>
      <c r="C5" s="52"/>
      <c r="D5" s="51" t="s">
        <v>21</v>
      </c>
    </row>
    <row r="6" spans="1:4" ht="30.75" customHeight="1" x14ac:dyDescent="0.25">
      <c r="A6" s="51"/>
      <c r="B6" s="41" t="s">
        <v>0</v>
      </c>
      <c r="C6" s="41" t="s">
        <v>20</v>
      </c>
      <c r="D6" s="51"/>
    </row>
    <row r="7" spans="1:4" x14ac:dyDescent="0.25">
      <c r="A7" s="6">
        <v>1</v>
      </c>
      <c r="B7" s="6">
        <v>2</v>
      </c>
      <c r="C7" s="6">
        <v>3</v>
      </c>
      <c r="D7" s="6">
        <v>4</v>
      </c>
    </row>
    <row r="8" spans="1:4" ht="18.75" x14ac:dyDescent="0.3">
      <c r="A8" s="58" t="s">
        <v>2</v>
      </c>
      <c r="B8" s="59"/>
      <c r="C8" s="59"/>
      <c r="D8" s="60"/>
    </row>
    <row r="9" spans="1:4" ht="15.75" x14ac:dyDescent="0.25">
      <c r="A9" s="7" t="s">
        <v>25</v>
      </c>
      <c r="B9" s="1">
        <v>222710.9</v>
      </c>
      <c r="C9" s="1">
        <v>211955</v>
      </c>
      <c r="D9" s="8"/>
    </row>
    <row r="10" spans="1:4" ht="15.75" x14ac:dyDescent="0.25">
      <c r="A10" s="8"/>
      <c r="B10" s="9"/>
      <c r="C10" s="9"/>
      <c r="D10" s="8"/>
    </row>
    <row r="11" spans="1:4" ht="31.5" x14ac:dyDescent="0.25">
      <c r="A11" s="10" t="s">
        <v>1</v>
      </c>
      <c r="B11" s="31">
        <v>16509.199999999997</v>
      </c>
      <c r="C11" s="31">
        <v>5753.3</v>
      </c>
      <c r="D11" s="9"/>
    </row>
    <row r="12" spans="1:4" ht="47.25" x14ac:dyDescent="0.25">
      <c r="A12" s="3" t="s">
        <v>77</v>
      </c>
      <c r="B12" s="33">
        <v>8019.2</v>
      </c>
      <c r="C12" s="33">
        <v>5753.3</v>
      </c>
      <c r="D12" s="3" t="s">
        <v>43</v>
      </c>
    </row>
    <row r="13" spans="1:4" ht="72" customHeight="1" x14ac:dyDescent="0.25">
      <c r="A13" s="3" t="s">
        <v>78</v>
      </c>
      <c r="B13" s="33">
        <v>3885.1</v>
      </c>
      <c r="C13" s="33"/>
      <c r="D13" s="3" t="s">
        <v>44</v>
      </c>
    </row>
    <row r="14" spans="1:4" ht="78.75" x14ac:dyDescent="0.25">
      <c r="A14" s="3" t="s">
        <v>79</v>
      </c>
      <c r="B14" s="33">
        <v>2819.9</v>
      </c>
      <c r="C14" s="33"/>
      <c r="D14" s="3" t="s">
        <v>45</v>
      </c>
    </row>
    <row r="15" spans="1:4" ht="84.6" customHeight="1" x14ac:dyDescent="0.25">
      <c r="A15" s="3" t="s">
        <v>80</v>
      </c>
      <c r="B15" s="33">
        <v>1785</v>
      </c>
      <c r="C15" s="33"/>
      <c r="D15" s="3" t="s">
        <v>46</v>
      </c>
    </row>
    <row r="16" spans="1:4" ht="18.75" x14ac:dyDescent="0.25">
      <c r="A16" s="61" t="s">
        <v>3</v>
      </c>
      <c r="B16" s="62"/>
      <c r="C16" s="62"/>
      <c r="D16" s="63"/>
    </row>
    <row r="17" spans="1:5" ht="15.75" x14ac:dyDescent="0.25">
      <c r="A17" s="7" t="s">
        <v>25</v>
      </c>
      <c r="B17" s="1">
        <v>41021.5</v>
      </c>
      <c r="C17" s="1">
        <v>42261</v>
      </c>
      <c r="D17" s="12"/>
    </row>
    <row r="18" spans="1:5" ht="15.75" x14ac:dyDescent="0.25">
      <c r="A18" s="8"/>
      <c r="B18" s="9"/>
      <c r="C18" s="9"/>
      <c r="D18" s="12"/>
    </row>
    <row r="19" spans="1:5" ht="31.5" x14ac:dyDescent="0.25">
      <c r="A19" s="10" t="s">
        <v>1</v>
      </c>
      <c r="B19" s="34"/>
      <c r="C19" s="34">
        <v>1239.5</v>
      </c>
      <c r="D19" s="12"/>
    </row>
    <row r="20" spans="1:5" ht="62.25" customHeight="1" x14ac:dyDescent="0.25">
      <c r="A20" s="3" t="s">
        <v>74</v>
      </c>
      <c r="B20" s="33"/>
      <c r="C20" s="33">
        <v>1239.5</v>
      </c>
      <c r="D20" s="3" t="s">
        <v>47</v>
      </c>
    </row>
    <row r="21" spans="1:5" ht="18.75" x14ac:dyDescent="0.25">
      <c r="A21" s="61" t="s">
        <v>4</v>
      </c>
      <c r="B21" s="62"/>
      <c r="C21" s="62"/>
      <c r="D21" s="63"/>
    </row>
    <row r="22" spans="1:5" ht="15.75" x14ac:dyDescent="0.25">
      <c r="A22" s="7" t="s">
        <v>25</v>
      </c>
      <c r="B22" s="1">
        <v>37579.199999999997</v>
      </c>
      <c r="C22" s="1">
        <v>35537.4</v>
      </c>
      <c r="D22" s="12"/>
    </row>
    <row r="23" spans="1:5" ht="15.75" x14ac:dyDescent="0.25">
      <c r="A23" s="8"/>
      <c r="B23" s="9"/>
      <c r="C23" s="9"/>
      <c r="D23" s="12"/>
    </row>
    <row r="24" spans="1:5" ht="31.5" x14ac:dyDescent="0.25">
      <c r="A24" s="10" t="s">
        <v>1</v>
      </c>
      <c r="B24" s="34">
        <v>6186.1</v>
      </c>
      <c r="C24" s="34">
        <v>4144.3</v>
      </c>
      <c r="D24" s="12"/>
    </row>
    <row r="25" spans="1:5" ht="36" customHeight="1" x14ac:dyDescent="0.25">
      <c r="A25" s="3" t="s">
        <v>81</v>
      </c>
      <c r="B25" s="32">
        <v>6186.1</v>
      </c>
      <c r="C25" s="32">
        <f>2293.5+1850.8</f>
        <v>4144.3</v>
      </c>
      <c r="D25" s="12" t="s">
        <v>116</v>
      </c>
    </row>
    <row r="26" spans="1:5" ht="18.75" x14ac:dyDescent="0.25">
      <c r="A26" s="61" t="s">
        <v>5</v>
      </c>
      <c r="B26" s="62"/>
      <c r="C26" s="62"/>
      <c r="D26" s="63"/>
    </row>
    <row r="27" spans="1:5" ht="15.75" x14ac:dyDescent="0.25">
      <c r="A27" s="7" t="s">
        <v>25</v>
      </c>
      <c r="B27" s="1">
        <v>73396</v>
      </c>
      <c r="C27" s="1">
        <v>74912.5</v>
      </c>
      <c r="D27" s="12"/>
      <c r="E27" s="18"/>
    </row>
    <row r="28" spans="1:5" ht="15.75" x14ac:dyDescent="0.25">
      <c r="A28" s="8"/>
      <c r="B28" s="9"/>
      <c r="C28" s="9"/>
      <c r="D28" s="12"/>
    </row>
    <row r="29" spans="1:5" ht="31.5" x14ac:dyDescent="0.25">
      <c r="A29" s="10" t="s">
        <v>1</v>
      </c>
      <c r="B29" s="31">
        <v>4757.5</v>
      </c>
      <c r="C29" s="31">
        <v>6274</v>
      </c>
      <c r="D29" s="12"/>
    </row>
    <row r="30" spans="1:5" ht="31.5" x14ac:dyDescent="0.25">
      <c r="A30" s="3" t="s">
        <v>74</v>
      </c>
      <c r="B30" s="32">
        <v>4757.5</v>
      </c>
      <c r="C30" s="32">
        <v>6274</v>
      </c>
      <c r="D30" s="3" t="s">
        <v>66</v>
      </c>
    </row>
    <row r="31" spans="1:5" ht="18.75" x14ac:dyDescent="0.25">
      <c r="A31" s="61" t="s">
        <v>6</v>
      </c>
      <c r="B31" s="62"/>
      <c r="C31" s="62"/>
      <c r="D31" s="63"/>
    </row>
    <row r="32" spans="1:5" ht="15.75" x14ac:dyDescent="0.25">
      <c r="A32" s="7" t="s">
        <v>25</v>
      </c>
      <c r="B32" s="1">
        <f>643628.9+B34</f>
        <v>702521.70000000007</v>
      </c>
      <c r="C32" s="1">
        <v>672617.7</v>
      </c>
      <c r="D32" s="12"/>
    </row>
    <row r="33" spans="1:4" ht="15.75" x14ac:dyDescent="0.25">
      <c r="A33" s="8"/>
      <c r="B33" s="9"/>
      <c r="C33" s="9"/>
      <c r="D33" s="12"/>
    </row>
    <row r="34" spans="1:4" ht="31.5" x14ac:dyDescent="0.25">
      <c r="A34" s="10" t="s">
        <v>1</v>
      </c>
      <c r="B34" s="34">
        <v>58892.800000000003</v>
      </c>
      <c r="C34" s="34">
        <v>28988.800000000003</v>
      </c>
      <c r="D34" s="12"/>
    </row>
    <row r="35" spans="1:4" ht="84" customHeight="1" x14ac:dyDescent="0.25">
      <c r="A35" s="12" t="s">
        <v>74</v>
      </c>
      <c r="B35" s="33">
        <v>39897.300000000003</v>
      </c>
      <c r="C35" s="33">
        <v>19811.599999999999</v>
      </c>
      <c r="D35" s="26" t="s">
        <v>32</v>
      </c>
    </row>
    <row r="36" spans="1:4" ht="48.75" customHeight="1" x14ac:dyDescent="0.25">
      <c r="A36" s="3" t="s">
        <v>82</v>
      </c>
      <c r="B36" s="33">
        <f>620+3127.3+522+500</f>
        <v>4769.3</v>
      </c>
      <c r="C36" s="33">
        <f>3000+620</f>
        <v>3620</v>
      </c>
      <c r="D36" s="3" t="s">
        <v>33</v>
      </c>
    </row>
    <row r="37" spans="1:4" ht="33.75" customHeight="1" x14ac:dyDescent="0.25">
      <c r="A37" s="3" t="s">
        <v>83</v>
      </c>
      <c r="B37" s="33">
        <v>269.89999999999998</v>
      </c>
      <c r="C37" s="33">
        <v>269.89999999999998</v>
      </c>
      <c r="D37" s="3" t="s">
        <v>34</v>
      </c>
    </row>
    <row r="38" spans="1:4" ht="47.25" x14ac:dyDescent="0.25">
      <c r="A38" s="3" t="s">
        <v>84</v>
      </c>
      <c r="B38" s="33">
        <v>3819.6</v>
      </c>
      <c r="C38" s="33">
        <v>3819.6</v>
      </c>
      <c r="D38" s="42" t="s">
        <v>35</v>
      </c>
    </row>
    <row r="39" spans="1:4" ht="47.25" x14ac:dyDescent="0.25">
      <c r="A39" s="3" t="s">
        <v>85</v>
      </c>
      <c r="B39" s="33">
        <v>1467.7</v>
      </c>
      <c r="C39" s="33">
        <v>1467.7</v>
      </c>
      <c r="D39" s="3" t="s">
        <v>36</v>
      </c>
    </row>
    <row r="40" spans="1:4" ht="47.25" x14ac:dyDescent="0.25">
      <c r="A40" s="3" t="s">
        <v>86</v>
      </c>
      <c r="B40" s="32">
        <f>100+100+1810.5+817.2+472.8+144.4+1191+633+535.2</f>
        <v>5804.0999999999995</v>
      </c>
      <c r="C40" s="32"/>
      <c r="D40" s="43" t="s">
        <v>37</v>
      </c>
    </row>
    <row r="41" spans="1:4" ht="35.25" customHeight="1" x14ac:dyDescent="0.25">
      <c r="A41" s="3" t="s">
        <v>87</v>
      </c>
      <c r="B41" s="32">
        <f>1582+700+320</f>
        <v>2602</v>
      </c>
      <c r="C41" s="32"/>
      <c r="D41" s="42" t="s">
        <v>38</v>
      </c>
    </row>
    <row r="42" spans="1:4" ht="31.5" x14ac:dyDescent="0.25">
      <c r="A42" s="3" t="s">
        <v>88</v>
      </c>
      <c r="B42" s="32">
        <f>262.9</f>
        <v>262.89999999999998</v>
      </c>
      <c r="C42" s="32"/>
      <c r="D42" s="3"/>
    </row>
    <row r="43" spans="1:4" ht="15.75" x14ac:dyDescent="0.25">
      <c r="A43" s="3"/>
      <c r="B43" s="9"/>
      <c r="C43" s="9"/>
      <c r="D43" s="3"/>
    </row>
    <row r="44" spans="1:4" ht="18.75" x14ac:dyDescent="0.25">
      <c r="A44" s="61" t="s">
        <v>7</v>
      </c>
      <c r="B44" s="62"/>
      <c r="C44" s="62"/>
      <c r="D44" s="63"/>
    </row>
    <row r="45" spans="1:4" ht="15.75" x14ac:dyDescent="0.25">
      <c r="A45" s="7" t="s">
        <v>25</v>
      </c>
      <c r="B45" s="1">
        <v>35619.300000000003</v>
      </c>
      <c r="C45" s="1">
        <v>28294.2</v>
      </c>
      <c r="D45" s="12"/>
    </row>
    <row r="46" spans="1:4" ht="15.75" x14ac:dyDescent="0.25">
      <c r="A46" s="8"/>
      <c r="B46" s="9"/>
      <c r="C46" s="9"/>
      <c r="D46" s="12"/>
    </row>
    <row r="47" spans="1:4" ht="31.5" x14ac:dyDescent="0.25">
      <c r="A47" s="10" t="s">
        <v>1</v>
      </c>
      <c r="B47" s="31">
        <v>8908.7999999999993</v>
      </c>
      <c r="C47" s="31">
        <v>1583.7</v>
      </c>
      <c r="D47" s="12"/>
    </row>
    <row r="48" spans="1:4" ht="82.5" customHeight="1" x14ac:dyDescent="0.25">
      <c r="A48" s="3" t="s">
        <v>74</v>
      </c>
      <c r="B48" s="32">
        <v>8908.7999999999993</v>
      </c>
      <c r="C48" s="32">
        <v>1583.7</v>
      </c>
      <c r="D48" s="26" t="s">
        <v>39</v>
      </c>
    </row>
    <row r="49" spans="1:13" ht="18.75" x14ac:dyDescent="0.25">
      <c r="A49" s="61" t="s">
        <v>8</v>
      </c>
      <c r="B49" s="62"/>
      <c r="C49" s="62"/>
      <c r="D49" s="63"/>
    </row>
    <row r="50" spans="1:13" ht="15.75" x14ac:dyDescent="0.25">
      <c r="A50" s="7" t="s">
        <v>25</v>
      </c>
      <c r="B50" s="1">
        <v>464963.1</v>
      </c>
      <c r="C50" s="1">
        <v>462667.7</v>
      </c>
      <c r="D50" s="3"/>
    </row>
    <row r="51" spans="1:13" ht="15.75" x14ac:dyDescent="0.25">
      <c r="A51" s="8"/>
      <c r="B51" s="9"/>
      <c r="C51" s="9"/>
      <c r="D51" s="3"/>
    </row>
    <row r="52" spans="1:13" ht="31.5" x14ac:dyDescent="0.25">
      <c r="A52" s="10" t="s">
        <v>1</v>
      </c>
      <c r="B52" s="31">
        <v>42661.4</v>
      </c>
      <c r="C52" s="31">
        <v>40366</v>
      </c>
      <c r="D52" s="3"/>
    </row>
    <row r="53" spans="1:13" ht="117" customHeight="1" x14ac:dyDescent="0.25">
      <c r="A53" s="3" t="s">
        <v>81</v>
      </c>
      <c r="B53" s="33">
        <v>836</v>
      </c>
      <c r="C53" s="33">
        <f>836+29132.5+2674.5</f>
        <v>32643</v>
      </c>
      <c r="D53" s="3" t="s">
        <v>73</v>
      </c>
    </row>
    <row r="54" spans="1:13" ht="15.75" x14ac:dyDescent="0.25">
      <c r="A54" s="3" t="s">
        <v>89</v>
      </c>
      <c r="B54" s="33">
        <f>1800</f>
        <v>1800</v>
      </c>
      <c r="C54" s="33"/>
      <c r="D54" s="3"/>
    </row>
    <row r="55" spans="1:13" ht="31.5" x14ac:dyDescent="0.25">
      <c r="A55" s="3" t="s">
        <v>90</v>
      </c>
      <c r="B55" s="33">
        <v>32200</v>
      </c>
      <c r="C55" s="33">
        <v>6000</v>
      </c>
      <c r="D55" s="3" t="s">
        <v>40</v>
      </c>
    </row>
    <row r="56" spans="1:13" ht="31.5" x14ac:dyDescent="0.25">
      <c r="A56" s="3" t="s">
        <v>87</v>
      </c>
      <c r="B56" s="33">
        <v>6000</v>
      </c>
      <c r="C56" s="33"/>
      <c r="D56" s="3" t="s">
        <v>38</v>
      </c>
    </row>
    <row r="57" spans="1:13" ht="50.25" customHeight="1" x14ac:dyDescent="0.25">
      <c r="A57" s="3" t="s">
        <v>91</v>
      </c>
      <c r="B57" s="33">
        <v>1825.4</v>
      </c>
      <c r="C57" s="33">
        <v>1723</v>
      </c>
      <c r="D57" s="3" t="s">
        <v>41</v>
      </c>
    </row>
    <row r="58" spans="1:13" ht="18.75" x14ac:dyDescent="0.25">
      <c r="A58" s="61" t="s">
        <v>9</v>
      </c>
      <c r="B58" s="62"/>
      <c r="C58" s="62"/>
      <c r="D58" s="63"/>
    </row>
    <row r="59" spans="1:13" ht="15.75" x14ac:dyDescent="0.25">
      <c r="A59" s="7" t="s">
        <v>25</v>
      </c>
      <c r="B59" s="1">
        <v>35672.199999999997</v>
      </c>
      <c r="C59" s="1">
        <v>31181.200000000001</v>
      </c>
      <c r="D59" s="3"/>
    </row>
    <row r="60" spans="1:13" ht="15.75" x14ac:dyDescent="0.25">
      <c r="A60" s="3"/>
      <c r="B60" s="9"/>
      <c r="C60" s="9"/>
      <c r="D60" s="3"/>
    </row>
    <row r="61" spans="1:13" ht="31.5" x14ac:dyDescent="0.25">
      <c r="A61" s="10" t="s">
        <v>1</v>
      </c>
      <c r="B61" s="47">
        <v>7352.7</v>
      </c>
      <c r="C61" s="47">
        <v>2861.7</v>
      </c>
      <c r="D61" s="3"/>
    </row>
    <row r="62" spans="1:13" ht="63.75" customHeight="1" x14ac:dyDescent="0.25">
      <c r="A62" s="27" t="s">
        <v>74</v>
      </c>
      <c r="B62" s="32">
        <v>4502.7</v>
      </c>
      <c r="C62" s="32">
        <v>1861.7</v>
      </c>
      <c r="D62" s="3" t="s">
        <v>47</v>
      </c>
    </row>
    <row r="63" spans="1:13" ht="84.75" customHeight="1" x14ac:dyDescent="0.25">
      <c r="A63" s="3" t="s">
        <v>92</v>
      </c>
      <c r="B63" s="32">
        <v>1850</v>
      </c>
      <c r="C63" s="32"/>
      <c r="D63" s="3" t="s">
        <v>48</v>
      </c>
      <c r="M63" s="46"/>
    </row>
    <row r="64" spans="1:13" ht="147" customHeight="1" x14ac:dyDescent="0.25">
      <c r="A64" s="3" t="s">
        <v>93</v>
      </c>
      <c r="B64" s="32">
        <v>1000</v>
      </c>
      <c r="C64" s="32">
        <v>1000</v>
      </c>
      <c r="D64" s="3" t="s">
        <v>29</v>
      </c>
    </row>
    <row r="65" spans="1:4" ht="18.75" x14ac:dyDescent="0.25">
      <c r="A65" s="61" t="s">
        <v>10</v>
      </c>
      <c r="B65" s="62"/>
      <c r="C65" s="62"/>
      <c r="D65" s="63"/>
    </row>
    <row r="66" spans="1:4" ht="15.75" x14ac:dyDescent="0.25">
      <c r="A66" s="7" t="s">
        <v>25</v>
      </c>
      <c r="B66" s="1">
        <f>257013+81309.3</f>
        <v>338322.3</v>
      </c>
      <c r="C66" s="1">
        <v>290025.3</v>
      </c>
      <c r="D66" s="3"/>
    </row>
    <row r="67" spans="1:4" ht="15.75" x14ac:dyDescent="0.25">
      <c r="A67" s="3"/>
      <c r="B67" s="9"/>
      <c r="C67" s="9"/>
      <c r="D67" s="3"/>
    </row>
    <row r="68" spans="1:4" ht="31.5" x14ac:dyDescent="0.25">
      <c r="A68" s="10" t="s">
        <v>1</v>
      </c>
      <c r="B68" s="31">
        <v>81309.3</v>
      </c>
      <c r="C68" s="31">
        <v>33012.300000000003</v>
      </c>
      <c r="D68" s="3"/>
    </row>
    <row r="69" spans="1:4" ht="66.75" customHeight="1" x14ac:dyDescent="0.25">
      <c r="A69" s="27" t="s">
        <v>94</v>
      </c>
      <c r="B69" s="32">
        <v>8141.7</v>
      </c>
      <c r="C69" s="32">
        <v>2286.9</v>
      </c>
      <c r="D69" s="3" t="s">
        <v>49</v>
      </c>
    </row>
    <row r="70" spans="1:4" ht="31.5" x14ac:dyDescent="0.25">
      <c r="A70" s="3" t="s">
        <v>95</v>
      </c>
      <c r="B70" s="32">
        <v>20286.599999999999</v>
      </c>
      <c r="C70" s="32">
        <v>3000</v>
      </c>
      <c r="D70" s="3" t="s">
        <v>60</v>
      </c>
    </row>
    <row r="71" spans="1:4" ht="103.5" customHeight="1" x14ac:dyDescent="0.25">
      <c r="A71" s="3" t="s">
        <v>96</v>
      </c>
      <c r="B71" s="32">
        <v>33428.699999999997</v>
      </c>
      <c r="C71" s="32">
        <v>20000</v>
      </c>
      <c r="D71" s="3" t="s">
        <v>50</v>
      </c>
    </row>
    <row r="72" spans="1:4" ht="36" customHeight="1" x14ac:dyDescent="0.25">
      <c r="A72" s="3" t="s">
        <v>97</v>
      </c>
      <c r="B72" s="32">
        <v>7030.2</v>
      </c>
      <c r="C72" s="32">
        <v>4959.3</v>
      </c>
      <c r="D72" s="3" t="s">
        <v>51</v>
      </c>
    </row>
    <row r="73" spans="1:4" ht="51" customHeight="1" x14ac:dyDescent="0.25">
      <c r="A73" s="3" t="s">
        <v>98</v>
      </c>
      <c r="B73" s="32">
        <v>6922.5</v>
      </c>
      <c r="C73" s="32"/>
      <c r="D73" s="3" t="s">
        <v>52</v>
      </c>
    </row>
    <row r="74" spans="1:4" ht="80.25" customHeight="1" x14ac:dyDescent="0.25">
      <c r="A74" s="3" t="s">
        <v>99</v>
      </c>
      <c r="B74" s="32">
        <v>5499.6</v>
      </c>
      <c r="C74" s="32">
        <v>333</v>
      </c>
      <c r="D74" s="15" t="s">
        <v>53</v>
      </c>
    </row>
    <row r="75" spans="1:4" ht="84" customHeight="1" x14ac:dyDescent="0.25">
      <c r="A75" s="35" t="s">
        <v>100</v>
      </c>
      <c r="B75" s="32"/>
      <c r="C75" s="32">
        <v>2433.1</v>
      </c>
      <c r="D75" s="15" t="s">
        <v>54</v>
      </c>
    </row>
    <row r="76" spans="1:4" ht="18.75" x14ac:dyDescent="0.25">
      <c r="A76" s="61" t="s">
        <v>11</v>
      </c>
      <c r="B76" s="62"/>
      <c r="C76" s="62"/>
      <c r="D76" s="63"/>
    </row>
    <row r="77" spans="1:4" ht="15.75" x14ac:dyDescent="0.25">
      <c r="A77" s="7" t="s">
        <v>25</v>
      </c>
      <c r="B77" s="1">
        <f>12605.6+B79</f>
        <v>13702.1</v>
      </c>
      <c r="C77" s="1">
        <f>12605.6+C79</f>
        <v>12605.6</v>
      </c>
      <c r="D77" s="3"/>
    </row>
    <row r="78" spans="1:4" ht="15.75" x14ac:dyDescent="0.25">
      <c r="A78" s="3"/>
      <c r="B78" s="9"/>
      <c r="C78" s="9"/>
      <c r="D78" s="3"/>
    </row>
    <row r="79" spans="1:4" ht="31.5" x14ac:dyDescent="0.25">
      <c r="A79" s="10" t="s">
        <v>1</v>
      </c>
      <c r="B79" s="11">
        <v>1096.5</v>
      </c>
      <c r="C79" s="11"/>
      <c r="D79" s="3"/>
    </row>
    <row r="80" spans="1:4" ht="15.75" x14ac:dyDescent="0.25">
      <c r="A80" s="24" t="s">
        <v>67</v>
      </c>
      <c r="B80" s="25">
        <v>1096.5</v>
      </c>
      <c r="C80" s="25"/>
      <c r="D80" s="3"/>
    </row>
    <row r="81" spans="1:4" ht="18.75" x14ac:dyDescent="0.25">
      <c r="A81" s="61" t="s">
        <v>12</v>
      </c>
      <c r="B81" s="62"/>
      <c r="C81" s="62"/>
      <c r="D81" s="63"/>
    </row>
    <row r="82" spans="1:4" ht="15.75" x14ac:dyDescent="0.25">
      <c r="A82" s="7" t="s">
        <v>25</v>
      </c>
      <c r="B82" s="17">
        <f>16713.2+1364.1</f>
        <v>18077.3</v>
      </c>
      <c r="C82" s="17">
        <v>17940.900000000001</v>
      </c>
      <c r="D82" s="3"/>
    </row>
    <row r="83" spans="1:4" ht="15.75" x14ac:dyDescent="0.25">
      <c r="A83" s="15"/>
      <c r="B83" s="16"/>
      <c r="C83" s="16"/>
      <c r="D83" s="3"/>
    </row>
    <row r="84" spans="1:4" ht="31.5" x14ac:dyDescent="0.25">
      <c r="A84" s="21" t="s">
        <v>1</v>
      </c>
      <c r="B84" s="47">
        <v>1364.1</v>
      </c>
      <c r="C84" s="47">
        <v>1227.7</v>
      </c>
      <c r="D84" s="3"/>
    </row>
    <row r="85" spans="1:4" ht="31.5" x14ac:dyDescent="0.25">
      <c r="A85" s="44" t="s">
        <v>66</v>
      </c>
      <c r="B85" s="49">
        <f>'[1]08_APC_2025-2027 31.10'!AW528</f>
        <v>1364.1</v>
      </c>
      <c r="C85" s="49">
        <f>'[1]08_APC_2025-2027 31.10'!BA528</f>
        <v>1213.5</v>
      </c>
      <c r="D85" s="44" t="s">
        <v>66</v>
      </c>
    </row>
    <row r="86" spans="1:4" ht="31.5" x14ac:dyDescent="0.25">
      <c r="A86" s="44" t="s">
        <v>68</v>
      </c>
      <c r="B86" s="49"/>
      <c r="C86" s="49">
        <f>'[1]08_APC_2025-2027 31.10'!BC528</f>
        <v>14.2</v>
      </c>
      <c r="D86" s="45"/>
    </row>
    <row r="87" spans="1:4" ht="15.75" x14ac:dyDescent="0.25">
      <c r="A87" s="22"/>
      <c r="B87" s="16"/>
      <c r="C87" s="16"/>
      <c r="D87" s="3"/>
    </row>
    <row r="88" spans="1:4" ht="18.75" x14ac:dyDescent="0.25">
      <c r="A88" s="61" t="s">
        <v>19</v>
      </c>
      <c r="B88" s="62"/>
      <c r="C88" s="62"/>
      <c r="D88" s="63"/>
    </row>
    <row r="89" spans="1:4" ht="15.75" x14ac:dyDescent="0.25">
      <c r="A89" s="7" t="s">
        <v>25</v>
      </c>
      <c r="B89" s="17">
        <v>36601.800000000003</v>
      </c>
      <c r="C89" s="17">
        <v>32378.6</v>
      </c>
      <c r="D89" s="14"/>
    </row>
    <row r="90" spans="1:4" ht="15.75" x14ac:dyDescent="0.25">
      <c r="A90" s="3"/>
      <c r="B90" s="13"/>
      <c r="C90" s="13"/>
      <c r="D90" s="3"/>
    </row>
    <row r="91" spans="1:4" ht="31.5" x14ac:dyDescent="0.25">
      <c r="A91" s="10" t="s">
        <v>1</v>
      </c>
      <c r="B91" s="47">
        <v>7363.3</v>
      </c>
      <c r="C91" s="47">
        <v>3140.1</v>
      </c>
      <c r="D91" s="3"/>
    </row>
    <row r="92" spans="1:4" ht="49.5" customHeight="1" x14ac:dyDescent="0.25">
      <c r="A92" s="15" t="s">
        <v>101</v>
      </c>
      <c r="B92" s="48">
        <v>2180.1</v>
      </c>
      <c r="C92" s="48">
        <v>2180.1</v>
      </c>
      <c r="D92" s="40" t="s">
        <v>61</v>
      </c>
    </row>
    <row r="93" spans="1:4" ht="37.5" customHeight="1" x14ac:dyDescent="0.25">
      <c r="A93" s="15" t="s">
        <v>102</v>
      </c>
      <c r="B93" s="48">
        <v>300</v>
      </c>
      <c r="C93" s="48"/>
      <c r="D93" s="40" t="s">
        <v>62</v>
      </c>
    </row>
    <row r="94" spans="1:4" ht="30.75" customHeight="1" x14ac:dyDescent="0.25">
      <c r="A94" s="15" t="s">
        <v>103</v>
      </c>
      <c r="B94" s="48">
        <v>300</v>
      </c>
      <c r="C94" s="48">
        <v>300</v>
      </c>
      <c r="D94" s="23" t="s">
        <v>63</v>
      </c>
    </row>
    <row r="95" spans="1:4" ht="37.5" customHeight="1" x14ac:dyDescent="0.25">
      <c r="A95" s="15" t="s">
        <v>104</v>
      </c>
      <c r="B95" s="48">
        <v>600</v>
      </c>
      <c r="C95" s="48">
        <v>600</v>
      </c>
      <c r="D95" s="23" t="s">
        <v>64</v>
      </c>
    </row>
    <row r="96" spans="1:4" ht="31.5" x14ac:dyDescent="0.25">
      <c r="A96" s="15" t="s">
        <v>105</v>
      </c>
      <c r="B96" s="48">
        <v>450</v>
      </c>
      <c r="C96" s="48"/>
      <c r="D96" s="64" t="s">
        <v>62</v>
      </c>
    </row>
    <row r="97" spans="1:4" ht="31.5" x14ac:dyDescent="0.25">
      <c r="A97" s="15" t="s">
        <v>106</v>
      </c>
      <c r="B97" s="48">
        <v>1459.7</v>
      </c>
      <c r="C97" s="48"/>
      <c r="D97" s="64"/>
    </row>
    <row r="98" spans="1:4" ht="31.5" x14ac:dyDescent="0.25">
      <c r="A98" s="15" t="s">
        <v>107</v>
      </c>
      <c r="B98" s="48">
        <v>1713.5</v>
      </c>
      <c r="C98" s="48"/>
      <c r="D98" s="64"/>
    </row>
    <row r="99" spans="1:4" ht="31.5" x14ac:dyDescent="0.25">
      <c r="A99" s="15" t="s">
        <v>108</v>
      </c>
      <c r="B99" s="48">
        <v>300</v>
      </c>
      <c r="C99" s="48"/>
      <c r="D99" s="65"/>
    </row>
    <row r="100" spans="1:4" ht="31.5" x14ac:dyDescent="0.25">
      <c r="A100" s="15" t="s">
        <v>109</v>
      </c>
      <c r="B100" s="48">
        <v>60</v>
      </c>
      <c r="C100" s="50">
        <v>60</v>
      </c>
      <c r="D100" s="23" t="s">
        <v>65</v>
      </c>
    </row>
    <row r="101" spans="1:4" ht="18.75" x14ac:dyDescent="0.25">
      <c r="A101" s="61" t="s">
        <v>13</v>
      </c>
      <c r="B101" s="62"/>
      <c r="C101" s="62"/>
      <c r="D101" s="63"/>
    </row>
    <row r="102" spans="1:4" ht="15.75" x14ac:dyDescent="0.25">
      <c r="A102" s="7" t="s">
        <v>25</v>
      </c>
      <c r="B102" s="1">
        <v>35140.6</v>
      </c>
      <c r="C102" s="1">
        <v>27235.7</v>
      </c>
      <c r="D102" s="3"/>
    </row>
    <row r="103" spans="1:4" ht="15.75" x14ac:dyDescent="0.25">
      <c r="A103" s="3"/>
      <c r="B103" s="9"/>
      <c r="C103" s="9"/>
      <c r="D103" s="3"/>
    </row>
    <row r="104" spans="1:4" ht="31.5" x14ac:dyDescent="0.25">
      <c r="A104" s="10" t="s">
        <v>1</v>
      </c>
      <c r="B104" s="31">
        <v>13381.300000000001</v>
      </c>
      <c r="C104" s="31">
        <v>5476.4</v>
      </c>
      <c r="D104" s="3"/>
    </row>
    <row r="105" spans="1:4" ht="31.5" x14ac:dyDescent="0.25">
      <c r="A105" s="29" t="s">
        <v>74</v>
      </c>
      <c r="B105" s="33">
        <v>4291.2</v>
      </c>
      <c r="C105" s="31">
        <v>3476.4</v>
      </c>
      <c r="D105" s="15" t="s">
        <v>66</v>
      </c>
    </row>
    <row r="106" spans="1:4" ht="55.9" customHeight="1" x14ac:dyDescent="0.25">
      <c r="A106" s="29" t="s">
        <v>110</v>
      </c>
      <c r="B106" s="33">
        <v>8500</v>
      </c>
      <c r="C106" s="33">
        <v>2000</v>
      </c>
      <c r="D106" s="15" t="s">
        <v>55</v>
      </c>
    </row>
    <row r="107" spans="1:4" ht="51" customHeight="1" x14ac:dyDescent="0.25">
      <c r="A107" s="29" t="s">
        <v>111</v>
      </c>
      <c r="B107" s="33">
        <v>590.1</v>
      </c>
      <c r="C107" s="33"/>
      <c r="D107" s="15" t="s">
        <v>56</v>
      </c>
    </row>
    <row r="108" spans="1:4" ht="18.75" x14ac:dyDescent="0.25">
      <c r="A108" s="61" t="s">
        <v>14</v>
      </c>
      <c r="B108" s="62"/>
      <c r="C108" s="62"/>
      <c r="D108" s="63"/>
    </row>
    <row r="109" spans="1:4" ht="15.75" x14ac:dyDescent="0.25">
      <c r="A109" s="7" t="s">
        <v>25</v>
      </c>
      <c r="B109" s="1">
        <v>11208.7</v>
      </c>
      <c r="C109" s="1">
        <v>8330.5</v>
      </c>
      <c r="D109" s="3"/>
    </row>
    <row r="110" spans="1:4" ht="15.75" x14ac:dyDescent="0.25">
      <c r="A110" s="3"/>
      <c r="B110" s="9"/>
      <c r="C110" s="9"/>
      <c r="D110" s="3"/>
    </row>
    <row r="111" spans="1:4" ht="31.5" x14ac:dyDescent="0.25">
      <c r="A111" s="10" t="s">
        <v>1</v>
      </c>
      <c r="B111" s="31">
        <v>3462.7</v>
      </c>
      <c r="C111" s="31">
        <v>584.5</v>
      </c>
      <c r="D111" s="3"/>
    </row>
    <row r="112" spans="1:4" ht="47.25" x14ac:dyDescent="0.25">
      <c r="A112" s="24" t="s">
        <v>112</v>
      </c>
      <c r="B112" s="33">
        <v>1945.9</v>
      </c>
      <c r="C112" s="33">
        <v>134.5</v>
      </c>
      <c r="D112" s="3" t="s">
        <v>57</v>
      </c>
    </row>
    <row r="113" spans="1:4" ht="39" customHeight="1" x14ac:dyDescent="0.25">
      <c r="A113" s="3" t="s">
        <v>113</v>
      </c>
      <c r="B113" s="32">
        <v>1516.8</v>
      </c>
      <c r="C113" s="32">
        <v>450</v>
      </c>
      <c r="D113" s="3" t="s">
        <v>53</v>
      </c>
    </row>
    <row r="114" spans="1:4" ht="18.75" x14ac:dyDescent="0.25">
      <c r="A114" s="61" t="s">
        <v>15</v>
      </c>
      <c r="B114" s="62"/>
      <c r="C114" s="62"/>
      <c r="D114" s="63"/>
    </row>
    <row r="115" spans="1:4" ht="15.75" x14ac:dyDescent="0.25">
      <c r="A115" s="7" t="s">
        <v>25</v>
      </c>
      <c r="B115" s="1">
        <f>10203.1+B117</f>
        <v>11644.300000000001</v>
      </c>
      <c r="C115" s="1">
        <f>10203.1+C117</f>
        <v>10375.300000000001</v>
      </c>
      <c r="D115" s="3"/>
    </row>
    <row r="116" spans="1:4" ht="15.75" x14ac:dyDescent="0.25">
      <c r="A116" s="3"/>
      <c r="B116" s="9"/>
      <c r="C116" s="9"/>
      <c r="D116" s="3"/>
    </row>
    <row r="117" spans="1:4" ht="31.5" x14ac:dyDescent="0.25">
      <c r="A117" s="10" t="s">
        <v>1</v>
      </c>
      <c r="B117" s="31">
        <v>1441.2</v>
      </c>
      <c r="C117" s="31">
        <v>172.2</v>
      </c>
      <c r="D117" s="3"/>
    </row>
    <row r="118" spans="1:4" s="30" customFormat="1" ht="46.15" customHeight="1" x14ac:dyDescent="0.25">
      <c r="A118" s="35" t="s">
        <v>74</v>
      </c>
      <c r="B118" s="32">
        <v>1441.2</v>
      </c>
      <c r="C118" s="32">
        <v>172.2</v>
      </c>
      <c r="D118" s="22" t="s">
        <v>57</v>
      </c>
    </row>
    <row r="119" spans="1:4" ht="18.75" x14ac:dyDescent="0.25">
      <c r="A119" s="61" t="s">
        <v>16</v>
      </c>
      <c r="B119" s="62"/>
      <c r="C119" s="62"/>
      <c r="D119" s="63"/>
    </row>
    <row r="120" spans="1:4" ht="15.75" x14ac:dyDescent="0.25">
      <c r="A120" s="7" t="s">
        <v>25</v>
      </c>
      <c r="B120" s="36">
        <v>22302.7</v>
      </c>
      <c r="C120" s="36">
        <v>19169.599999999999</v>
      </c>
      <c r="D120" s="3"/>
    </row>
    <row r="121" spans="1:4" ht="15.75" x14ac:dyDescent="0.25">
      <c r="A121" s="3"/>
      <c r="B121" s="9"/>
      <c r="C121" s="9"/>
      <c r="D121" s="3"/>
    </row>
    <row r="122" spans="1:4" ht="31.5" x14ac:dyDescent="0.25">
      <c r="A122" s="10" t="s">
        <v>1</v>
      </c>
      <c r="B122" s="31">
        <v>4405.7</v>
      </c>
      <c r="C122" s="31">
        <v>1272.5999999999999</v>
      </c>
      <c r="D122" s="3"/>
    </row>
    <row r="123" spans="1:4" ht="50.25" customHeight="1" x14ac:dyDescent="0.25">
      <c r="A123" s="3" t="s">
        <v>81</v>
      </c>
      <c r="B123" s="32">
        <v>4405.7</v>
      </c>
      <c r="C123" s="32">
        <v>1272.5999999999999</v>
      </c>
      <c r="D123" s="3" t="s">
        <v>26</v>
      </c>
    </row>
    <row r="124" spans="1:4" ht="18.75" x14ac:dyDescent="0.25">
      <c r="A124" s="61" t="s">
        <v>17</v>
      </c>
      <c r="B124" s="62"/>
      <c r="C124" s="62"/>
      <c r="D124" s="63"/>
    </row>
    <row r="125" spans="1:4" ht="15.75" x14ac:dyDescent="0.25">
      <c r="A125" s="7" t="s">
        <v>22</v>
      </c>
      <c r="B125" s="36">
        <v>169338.8</v>
      </c>
      <c r="C125" s="36">
        <v>167936.1</v>
      </c>
      <c r="D125" s="3"/>
    </row>
    <row r="126" spans="1:4" ht="15.75" x14ac:dyDescent="0.25">
      <c r="A126" s="3"/>
      <c r="B126" s="9"/>
      <c r="C126" s="9"/>
      <c r="D126" s="3"/>
    </row>
    <row r="127" spans="1:4" ht="31.5" x14ac:dyDescent="0.25">
      <c r="A127" s="10" t="s">
        <v>1</v>
      </c>
      <c r="B127" s="31">
        <v>13920</v>
      </c>
      <c r="C127" s="31">
        <v>12517.300000000001</v>
      </c>
      <c r="D127" s="3"/>
    </row>
    <row r="128" spans="1:4" ht="31.5" customHeight="1" x14ac:dyDescent="0.25">
      <c r="A128" s="12" t="s">
        <v>69</v>
      </c>
      <c r="B128" s="32">
        <v>6490</v>
      </c>
      <c r="C128" s="32">
        <v>5063.1000000000004</v>
      </c>
      <c r="D128" s="12" t="s">
        <v>28</v>
      </c>
    </row>
    <row r="129" spans="1:4" ht="31.5" x14ac:dyDescent="0.25">
      <c r="A129" s="3" t="s">
        <v>27</v>
      </c>
      <c r="B129" s="32">
        <v>4030</v>
      </c>
      <c r="C129" s="32">
        <v>4030</v>
      </c>
      <c r="D129" s="12" t="s">
        <v>29</v>
      </c>
    </row>
    <row r="130" spans="1:4" ht="35.25" customHeight="1" x14ac:dyDescent="0.25">
      <c r="A130" s="3" t="s">
        <v>70</v>
      </c>
      <c r="B130" s="32">
        <v>3400</v>
      </c>
      <c r="C130" s="32">
        <v>3400</v>
      </c>
      <c r="D130" s="23" t="s">
        <v>30</v>
      </c>
    </row>
    <row r="131" spans="1:4" ht="37.5" customHeight="1" x14ac:dyDescent="0.25">
      <c r="A131" s="3" t="s">
        <v>71</v>
      </c>
      <c r="B131" s="32"/>
      <c r="C131" s="32">
        <v>24.2</v>
      </c>
      <c r="D131" s="12" t="s">
        <v>31</v>
      </c>
    </row>
    <row r="132" spans="1:4" ht="17.45" customHeight="1" x14ac:dyDescent="0.25">
      <c r="A132" s="53" t="s">
        <v>58</v>
      </c>
      <c r="B132" s="54"/>
      <c r="C132" s="54"/>
      <c r="D132" s="55"/>
    </row>
    <row r="133" spans="1:4" ht="21.75" customHeight="1" x14ac:dyDescent="0.25">
      <c r="A133" s="7" t="s">
        <v>22</v>
      </c>
      <c r="B133" s="36">
        <f>14753.1+2921.8</f>
        <v>17674.900000000001</v>
      </c>
      <c r="C133" s="36">
        <v>12253.1</v>
      </c>
      <c r="D133" s="3"/>
    </row>
    <row r="134" spans="1:4" ht="15.75" x14ac:dyDescent="0.25">
      <c r="A134" s="7"/>
      <c r="B134" s="9"/>
      <c r="C134" s="28"/>
      <c r="D134" s="3"/>
    </row>
    <row r="135" spans="1:4" ht="31.5" x14ac:dyDescent="0.25">
      <c r="A135" s="10" t="s">
        <v>1</v>
      </c>
      <c r="B135" s="37">
        <v>2921.8</v>
      </c>
      <c r="C135" s="37">
        <v>-2500</v>
      </c>
      <c r="D135" s="3"/>
    </row>
    <row r="136" spans="1:4" ht="39" customHeight="1" x14ac:dyDescent="0.25">
      <c r="A136" s="24" t="s">
        <v>74</v>
      </c>
      <c r="B136" s="32">
        <v>679.3</v>
      </c>
      <c r="C136" s="38">
        <v>-2500</v>
      </c>
      <c r="D136" s="3" t="s">
        <v>115</v>
      </c>
    </row>
    <row r="137" spans="1:4" ht="63.75" customHeight="1" x14ac:dyDescent="0.25">
      <c r="A137" s="3" t="s">
        <v>114</v>
      </c>
      <c r="B137" s="32">
        <v>2242.5</v>
      </c>
      <c r="C137" s="38"/>
      <c r="D137" s="22" t="s">
        <v>59</v>
      </c>
    </row>
    <row r="138" spans="1:4" ht="18.75" x14ac:dyDescent="0.25">
      <c r="A138" s="61" t="s">
        <v>18</v>
      </c>
      <c r="B138" s="62"/>
      <c r="C138" s="62"/>
      <c r="D138" s="63"/>
    </row>
    <row r="139" spans="1:4" ht="15.75" x14ac:dyDescent="0.25">
      <c r="A139" s="7" t="s">
        <v>25</v>
      </c>
      <c r="B139" s="1">
        <v>33812.25</v>
      </c>
      <c r="C139" s="1">
        <v>30868.5</v>
      </c>
      <c r="D139" s="3"/>
    </row>
    <row r="140" spans="1:4" ht="15.75" x14ac:dyDescent="0.25">
      <c r="A140" s="3"/>
      <c r="B140" s="9"/>
      <c r="C140" s="9"/>
      <c r="D140" s="3"/>
    </row>
    <row r="141" spans="1:4" ht="31.5" x14ac:dyDescent="0.25">
      <c r="A141" s="10" t="s">
        <v>1</v>
      </c>
      <c r="B141" s="34">
        <v>9783.0999999999985</v>
      </c>
      <c r="C141" s="34">
        <v>6839.3</v>
      </c>
      <c r="D141" s="3"/>
    </row>
    <row r="142" spans="1:4" ht="85.5" customHeight="1" x14ac:dyDescent="0.25">
      <c r="A142" s="3" t="s">
        <v>74</v>
      </c>
      <c r="B142" s="32">
        <v>1476.8</v>
      </c>
      <c r="C142" s="32">
        <v>2839.3</v>
      </c>
      <c r="D142" s="3" t="s">
        <v>72</v>
      </c>
    </row>
    <row r="143" spans="1:4" ht="31.5" x14ac:dyDescent="0.25">
      <c r="A143" s="3" t="s">
        <v>75</v>
      </c>
      <c r="B143" s="32">
        <v>7629</v>
      </c>
      <c r="C143" s="38">
        <v>4000</v>
      </c>
      <c r="D143" s="19" t="s">
        <v>42</v>
      </c>
    </row>
    <row r="144" spans="1:4" ht="57" customHeight="1" x14ac:dyDescent="0.25">
      <c r="A144" s="20" t="s">
        <v>76</v>
      </c>
      <c r="B144" s="39">
        <v>677.3</v>
      </c>
      <c r="C144" s="39"/>
      <c r="D144" s="42" t="s">
        <v>37</v>
      </c>
    </row>
  </sheetData>
  <mergeCells count="24">
    <mergeCell ref="A138:D138"/>
    <mergeCell ref="A114:D114"/>
    <mergeCell ref="A76:D76"/>
    <mergeCell ref="A88:D88"/>
    <mergeCell ref="A101:D101"/>
    <mergeCell ref="A108:D108"/>
    <mergeCell ref="A81:D81"/>
    <mergeCell ref="D96:D99"/>
    <mergeCell ref="A5:A6"/>
    <mergeCell ref="B5:C5"/>
    <mergeCell ref="D5:D6"/>
    <mergeCell ref="A132:D132"/>
    <mergeCell ref="A3:D3"/>
    <mergeCell ref="A8:D8"/>
    <mergeCell ref="A119:D119"/>
    <mergeCell ref="A124:D124"/>
    <mergeCell ref="A49:D49"/>
    <mergeCell ref="A58:D58"/>
    <mergeCell ref="A65:D65"/>
    <mergeCell ref="A16:D16"/>
    <mergeCell ref="A21:D21"/>
    <mergeCell ref="A26:D26"/>
    <mergeCell ref="A31:D31"/>
    <mergeCell ref="A44:D44"/>
  </mergeCells>
  <pageMargins left="0.70866141732283472" right="0.31496062992125984" top="0.74803149606299213" bottom="0.74803149606299213" header="0.31496062992125984" footer="0.31496062992125984"/>
  <pageSetup paperSize="9" scale="72"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Tabelul 18</vt:lpstr>
      <vt:lpstr>'Tabelul 18'!Заголовки_для_печати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Chirila Veronica</dc:creator>
  <cp:lastModifiedBy>Russu, Cristina</cp:lastModifiedBy>
  <cp:lastPrinted>2024-11-26T15:49:25Z</cp:lastPrinted>
  <dcterms:created xsi:type="dcterms:W3CDTF">2020-10-29T08:54:41Z</dcterms:created>
  <dcterms:modified xsi:type="dcterms:W3CDTF">2024-11-26T15:49:27Z</dcterms:modified>
</cp:coreProperties>
</file>